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wilsoa4\Desktop\"/>
    </mc:Choice>
  </mc:AlternateContent>
  <xr:revisionPtr revIDLastSave="0" documentId="8_{C3D1FBAD-5C43-4FDA-939B-0B4BCDA10035}"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state="hidden" r:id="rId2"/>
  </sheets>
  <definedNames>
    <definedName name="Contribution">Sheet1!$B$45</definedName>
    <definedName name="medical">Sheet1!$B$43</definedName>
    <definedName name="Pension">Sheet2!$A$16</definedName>
    <definedName name="Retirement">Sheet1!$B$45</definedName>
    <definedName name="SocSec">Sheet2!$A$20</definedName>
    <definedName name="SS">Sheet1!$C$45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 l="1"/>
  <c r="A2" i="2"/>
  <c r="A18" i="2" l="1"/>
  <c r="A20" i="2" s="1"/>
  <c r="A4" i="2" s="1"/>
  <c r="A14" i="2"/>
  <c r="A16" i="2" s="1"/>
  <c r="A3" i="2" s="1"/>
  <c r="C46" i="1"/>
  <c r="B46" i="1"/>
  <c r="D43" i="1"/>
  <c r="C43" i="1"/>
  <c r="B40" i="1"/>
  <c r="C9" i="1"/>
  <c r="B9" i="1"/>
  <c r="B48" i="1" s="1"/>
  <c r="C48" i="1" l="1"/>
  <c r="G24" i="1"/>
  <c r="B5" i="2"/>
  <c r="D48" i="1"/>
  <c r="B2" i="2"/>
  <c r="B1" i="2"/>
  <c r="B4" i="2"/>
  <c r="B3" i="2"/>
  <c r="C10" i="2" l="1"/>
  <c r="D9" i="1"/>
  <c r="B10" i="2" l="1"/>
  <c r="C4" i="2" s="1"/>
  <c r="C11" i="2"/>
  <c r="C12" i="2" s="1"/>
  <c r="C3" i="2" l="1"/>
  <c r="C1" i="2"/>
  <c r="C5" i="2"/>
  <c r="C2" i="2"/>
</calcChain>
</file>

<file path=xl/sharedStrings.xml><?xml version="1.0" encoding="utf-8"?>
<sst xmlns="http://schemas.openxmlformats.org/spreadsheetml/2006/main" count="43" uniqueCount="40">
  <si>
    <t>Missouri Department of Transportation</t>
  </si>
  <si>
    <t xml:space="preserve"> Total Compensation and the State's Investment in Employee Benefits</t>
  </si>
  <si>
    <t xml:space="preserve">Your total compensation is more than the dollars you receive in your paycheck. The information below reflects the amount the state pays each pay period for a potential full-time employee with this salary in order to provide these valuable benefits.  This calculator assumes bi-monthly pay periods. </t>
  </si>
  <si>
    <t>Enter your personal information in the blue highlighted areas below.</t>
  </si>
  <si>
    <t>Calculated Total Compensation</t>
  </si>
  <si>
    <t>Enter Compensation Here</t>
  </si>
  <si>
    <t>Paid Time Off Hours Per Pay Period</t>
  </si>
  <si>
    <t>Your
Hourly Rate:</t>
  </si>
  <si>
    <t>Your
Annual Pay:</t>
  </si>
  <si>
    <t>Annual State Investment
in Your Pay &amp; Benefits:</t>
  </si>
  <si>
    <t>Bi-Monthly
Pay Period Salary
(Before deductions)</t>
  </si>
  <si>
    <t>Vacation</t>
  </si>
  <si>
    <t>Sick Leave</t>
  </si>
  <si>
    <t xml:space="preserve"> </t>
  </si>
  <si>
    <t>Enter your potential bi-monthly salary above to calculate your total compensation</t>
  </si>
  <si>
    <t>Paid time off is included in salary value in chart</t>
  </si>
  <si>
    <t>Wages (per pay period):</t>
  </si>
  <si>
    <t xml:space="preserve">   Includes paid time off</t>
  </si>
  <si>
    <t>Benefits (per pay period):</t>
  </si>
  <si>
    <t>All figures are an average, and may not apply for every employee. Your Annual Benefit Statement will contain more individualized information based on your situation. Where indicated, some costs are a percentage of pay while others are a flat rate.   MoDOT offers 13 paid state holidays that are included in the base salary cost.</t>
  </si>
  <si>
    <t>** For 2021, there is a salary cap of $142,800 for social security. The 6.2% is not paid on any base salary above that amount.</t>
  </si>
  <si>
    <t xml:space="preserve">***MoDOT does not include retiree medical or retiree basic life insurance in total benefits calcualation.  </t>
  </si>
  <si>
    <t>Parental leave is available for employees to receive paid time off work to nurture and bond following the birth or adoption of his or her child. Primary caregivers may receive up to six weeks of paid parental leave. Secondary caregivers may receive up to three weeks paid parental leave.</t>
  </si>
  <si>
    <t>Total compensation also includes training opportunities, work environment, flexible schedules, etc., which are not reflected here.</t>
  </si>
  <si>
    <t xml:space="preserve">Effective 05/21 </t>
  </si>
  <si>
    <t>Basic Life Insurance (.108%)</t>
  </si>
  <si>
    <t>Medical Insurance</t>
  </si>
  <si>
    <t xml:space="preserve">Medicare                                         </t>
  </si>
  <si>
    <t xml:space="preserve">Long-Term Disability                </t>
  </si>
  <si>
    <t xml:space="preserve">Retirement*                       </t>
  </si>
  <si>
    <t xml:space="preserve">Social Security**                    </t>
  </si>
  <si>
    <t xml:space="preserve">Annual Leave                             Earnings                </t>
  </si>
  <si>
    <t>Sick Leave                              Earnings</t>
  </si>
  <si>
    <t>Holiday 
     Earnings***</t>
  </si>
  <si>
    <t xml:space="preserve">  </t>
  </si>
  <si>
    <r>
      <t>Salary (Includes</t>
    </r>
    <r>
      <rPr>
        <b/>
        <sz val="10"/>
        <rFont val="Arial"/>
        <family val="2"/>
      </rPr>
      <t xml:space="preserve"> 5 hours vacation</t>
    </r>
    <r>
      <rPr>
        <sz val="10"/>
        <rFont val="Arial"/>
        <family val="2"/>
      </rPr>
      <t xml:space="preserve"> and </t>
    </r>
    <r>
      <rPr>
        <b/>
        <sz val="10"/>
        <rFont val="Arial"/>
        <family val="2"/>
      </rPr>
      <t>5 hours sick leave</t>
    </r>
    <r>
      <rPr>
        <sz val="10"/>
        <rFont val="Arial"/>
        <family val="2"/>
      </rPr>
      <t>)</t>
    </r>
  </si>
  <si>
    <t>Other *** (LTD, Basic Life, Medicare, Retiree Medical)</t>
  </si>
  <si>
    <t>diff</t>
  </si>
  <si>
    <t>Retirement contribution calculation</t>
  </si>
  <si>
    <t>Social Security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</si>
</sst>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409]#,##0.00_);\([$$-409]#,##0.00\)"/>
    <numFmt numFmtId="165" formatCode="0.000%"/>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i/>
      <sz val="11"/>
      <color rgb="FF7F7F7F"/>
      <name val="Calibri"/>
      <family val="2"/>
      <scheme val="minor"/>
    </font>
    <font>
      <b/>
      <sz val="11"/>
      <color theme="1"/>
      <name val="Calibri"/>
      <family val="2"/>
      <scheme val="minor"/>
    </font>
    <font>
      <b/>
      <sz val="36"/>
      <color theme="3"/>
      <name val="Calibri Light"/>
      <family val="2"/>
      <scheme val="major"/>
    </font>
    <font>
      <b/>
      <sz val="28"/>
      <color theme="0"/>
      <name val="Segoe UI"/>
      <family val="2"/>
    </font>
    <font>
      <b/>
      <sz val="14"/>
      <color theme="0"/>
      <name val="Segoe UI"/>
      <family val="2"/>
    </font>
    <font>
      <b/>
      <sz val="14"/>
      <color theme="1" tint="0.14999847407452621"/>
      <name val="Segoe UI"/>
      <family val="2"/>
    </font>
    <font>
      <sz val="10"/>
      <name val="Arial"/>
      <family val="2"/>
    </font>
    <font>
      <b/>
      <sz val="16"/>
      <color rgb="FF006394"/>
      <name val="Segoe UI"/>
      <family val="2"/>
    </font>
    <font>
      <b/>
      <sz val="16"/>
      <color theme="5"/>
      <name val="Segoe UI"/>
      <family val="2"/>
    </font>
    <font>
      <b/>
      <sz val="20"/>
      <color theme="1"/>
      <name val="Calibri"/>
      <family val="2"/>
      <scheme val="minor"/>
    </font>
    <font>
      <b/>
      <sz val="14"/>
      <color theme="3"/>
      <name val="Calibri"/>
      <family val="2"/>
      <scheme val="minor"/>
    </font>
    <font>
      <sz val="16"/>
      <name val="Calibri"/>
      <family val="2"/>
    </font>
    <font>
      <sz val="18"/>
      <name val="Calibri"/>
      <family val="2"/>
    </font>
    <font>
      <b/>
      <sz val="15"/>
      <color rgb="FF006394"/>
      <name val="Segoe UI"/>
      <family val="2"/>
    </font>
    <font>
      <b/>
      <sz val="18"/>
      <color rgb="FF006394"/>
      <name val="Segoe UI"/>
      <family val="2"/>
    </font>
    <font>
      <i/>
      <sz val="12"/>
      <color rgb="FF7F7F7F"/>
      <name val="Segoe UI"/>
      <family val="2"/>
    </font>
    <font>
      <i/>
      <sz val="12"/>
      <color theme="1"/>
      <name val="Segoe UI"/>
      <family val="2"/>
    </font>
    <font>
      <i/>
      <sz val="12"/>
      <color theme="1"/>
      <name val="Calibri"/>
      <family val="2"/>
      <scheme val="minor"/>
    </font>
    <font>
      <sz val="12"/>
      <color theme="1"/>
      <name val="Arial"/>
      <family val="2"/>
    </font>
    <font>
      <sz val="12"/>
      <name val="Arial"/>
      <family val="2"/>
    </font>
    <font>
      <u/>
      <sz val="10"/>
      <color theme="10"/>
      <name val="Arial"/>
      <family val="2"/>
    </font>
    <font>
      <sz val="12"/>
      <color theme="0" tint="-0.249977111117893"/>
      <name val="Segoe UI"/>
      <family val="2"/>
    </font>
    <font>
      <sz val="14"/>
      <name val="Arial"/>
      <family val="2"/>
    </font>
    <font>
      <i/>
      <u/>
      <sz val="12"/>
      <color theme="10"/>
      <name val="Segoe UI"/>
      <family val="2"/>
    </font>
    <font>
      <b/>
      <i/>
      <sz val="12"/>
      <color theme="1"/>
      <name val="Segoe UI"/>
      <family val="2"/>
    </font>
    <font>
      <b/>
      <sz val="12"/>
      <color theme="0"/>
      <name val="Segoe UI"/>
      <family val="2"/>
    </font>
    <font>
      <b/>
      <sz val="28"/>
      <name val="Segoe UI"/>
      <family val="2"/>
    </font>
    <font>
      <b/>
      <sz val="14"/>
      <name val="Segoe UI"/>
      <family val="2"/>
    </font>
    <font>
      <b/>
      <sz val="10"/>
      <name val="Arial"/>
      <family val="2"/>
    </font>
    <font>
      <b/>
      <sz val="16"/>
      <name val="Segoe UI"/>
      <family val="2"/>
    </font>
    <font>
      <b/>
      <sz val="20"/>
      <color theme="0"/>
      <name val="Segoe UI"/>
      <family val="2"/>
    </font>
    <font>
      <b/>
      <sz val="15"/>
      <name val="Calibri"/>
      <family val="2"/>
      <scheme val="minor"/>
    </font>
    <font>
      <b/>
      <sz val="36"/>
      <color theme="1"/>
      <name val="Calibri"/>
      <family val="2"/>
      <scheme val="minor"/>
    </font>
  </fonts>
  <fills count="14">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1" tint="0.14999847407452621"/>
        <bgColor indexed="64"/>
      </patternFill>
    </fill>
    <fill>
      <patternFill patternType="solid">
        <fgColor rgb="FF006394"/>
        <bgColor indexed="64"/>
      </patternFill>
    </fill>
    <fill>
      <patternFill patternType="solid">
        <fgColor rgb="FFDD6726"/>
        <bgColor indexed="64"/>
      </patternFill>
    </fill>
    <fill>
      <patternFill patternType="solid">
        <fgColor theme="4" tint="0.79998168889431442"/>
        <bgColor indexed="64"/>
      </patternFill>
    </fill>
    <fill>
      <patternFill patternType="solid">
        <fgColor indexed="9"/>
        <bgColor indexed="45"/>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bgColor indexed="64"/>
      </patternFill>
    </fill>
  </fills>
  <borders count="15">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theme="4"/>
      </top>
      <bottom style="medium">
        <color rgb="FF005986"/>
      </bottom>
      <diagonal/>
    </border>
    <border>
      <left/>
      <right style="thin">
        <color auto="1"/>
      </right>
      <top style="thin">
        <color auto="1"/>
      </top>
      <bottom style="thin">
        <color auto="1"/>
      </bottom>
      <diagonal/>
    </border>
    <border>
      <left style="medium">
        <color rgb="FF005986"/>
      </left>
      <right style="medium">
        <color rgb="FF005986"/>
      </right>
      <top style="thin">
        <color indexed="64"/>
      </top>
      <bottom style="medium">
        <color rgb="FF005986"/>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3" applyNumberFormat="0" applyAlignment="0" applyProtection="0"/>
    <xf numFmtId="0" fontId="6" fillId="3" borderId="4" applyNumberFormat="0" applyAlignment="0" applyProtection="0"/>
    <xf numFmtId="0" fontId="7" fillId="0" borderId="0" applyNumberFormat="0" applyFill="0" applyBorder="0" applyAlignment="0" applyProtection="0"/>
    <xf numFmtId="0" fontId="8" fillId="0" borderId="5" applyNumberFormat="0" applyFill="0" applyAlignment="0" applyProtection="0"/>
    <xf numFmtId="0" fontId="27" fillId="0" borderId="0" applyNumberFormat="0" applyFill="0" applyBorder="0" applyAlignment="0" applyProtection="0"/>
  </cellStyleXfs>
  <cellXfs count="89">
    <xf numFmtId="0" fontId="0" fillId="0" borderId="0" xfId="0"/>
    <xf numFmtId="0" fontId="0" fillId="0" borderId="0" xfId="0" applyProtection="1"/>
    <xf numFmtId="0" fontId="11" fillId="4" borderId="0" xfId="4" applyFont="1" applyFill="1" applyBorder="1" applyAlignment="1" applyProtection="1">
      <alignment horizontal="left" vertical="center" wrapText="1" indent="3"/>
    </xf>
    <xf numFmtId="0" fontId="12" fillId="0" borderId="6" xfId="5" applyFont="1" applyBorder="1" applyAlignment="1" applyProtection="1">
      <alignment horizontal="center" wrapText="1"/>
    </xf>
    <xf numFmtId="0" fontId="12" fillId="0" borderId="7" xfId="5" applyFont="1" applyBorder="1" applyAlignment="1" applyProtection="1">
      <alignment horizontal="center" wrapText="1"/>
    </xf>
    <xf numFmtId="0" fontId="17" fillId="4" borderId="0" xfId="6" applyFont="1" applyFill="1" applyBorder="1" applyAlignment="1" applyProtection="1">
      <alignment horizontal="center" wrapText="1"/>
    </xf>
    <xf numFmtId="0" fontId="4" fillId="4" borderId="0" xfId="6" applyFill="1" applyProtection="1"/>
    <xf numFmtId="0" fontId="4" fillId="0" borderId="0" xfId="6" applyProtection="1"/>
    <xf numFmtId="7" fontId="14" fillId="0" borderId="10" xfId="1" applyNumberFormat="1" applyFont="1" applyFill="1" applyBorder="1" applyAlignment="1" applyProtection="1">
      <alignment horizontal="center" vertical="center"/>
    </xf>
    <xf numFmtId="7" fontId="14" fillId="0" borderId="8" xfId="1" applyNumberFormat="1" applyFont="1" applyFill="1" applyBorder="1" applyAlignment="1" applyProtection="1">
      <alignment horizontal="center" vertical="center"/>
    </xf>
    <xf numFmtId="0" fontId="18" fillId="4" borderId="0" xfId="0" applyFont="1" applyFill="1" applyBorder="1" applyAlignment="1" applyProtection="1">
      <alignment horizontal="center" vertical="top" wrapText="1"/>
    </xf>
    <xf numFmtId="0" fontId="0" fillId="4" borderId="0" xfId="0" applyFill="1" applyProtection="1"/>
    <xf numFmtId="0" fontId="13" fillId="0" borderId="0" xfId="0" applyFont="1" applyProtection="1"/>
    <xf numFmtId="0" fontId="12" fillId="0" borderId="9" xfId="5" applyFont="1" applyBorder="1" applyAlignment="1" applyProtection="1">
      <alignment horizontal="center" wrapText="1"/>
    </xf>
    <xf numFmtId="0" fontId="12" fillId="0" borderId="0" xfId="5" applyFont="1" applyBorder="1" applyAlignment="1" applyProtection="1">
      <alignment horizontal="center" wrapText="1"/>
    </xf>
    <xf numFmtId="0" fontId="12" fillId="0" borderId="9" xfId="5" applyFont="1" applyFill="1" applyBorder="1" applyAlignment="1" applyProtection="1">
      <alignment horizontal="center" wrapText="1"/>
    </xf>
    <xf numFmtId="0" fontId="12" fillId="0" borderId="0" xfId="5" applyFont="1" applyFill="1" applyBorder="1" applyAlignment="1" applyProtection="1">
      <alignment horizontal="center" wrapText="1"/>
    </xf>
    <xf numFmtId="164" fontId="14" fillId="0" borderId="10" xfId="1" applyNumberFormat="1" applyFont="1" applyFill="1" applyBorder="1" applyAlignment="1" applyProtection="1">
      <alignment horizontal="center" vertical="center"/>
    </xf>
    <xf numFmtId="164" fontId="14" fillId="0" borderId="8" xfId="1" applyNumberFormat="1" applyFont="1" applyFill="1" applyBorder="1" applyAlignment="1" applyProtection="1">
      <alignment horizontal="center" vertical="center"/>
    </xf>
    <xf numFmtId="0" fontId="19" fillId="4" borderId="0" xfId="0" applyFont="1" applyFill="1" applyBorder="1" applyAlignment="1" applyProtection="1">
      <alignment vertical="top" wrapText="1"/>
    </xf>
    <xf numFmtId="7" fontId="21" fillId="0" borderId="5" xfId="1" applyNumberFormat="1" applyFont="1" applyBorder="1" applyProtection="1"/>
    <xf numFmtId="0" fontId="22" fillId="0" borderId="0" xfId="9" applyFont="1" applyProtection="1"/>
    <xf numFmtId="0" fontId="24" fillId="4" borderId="0" xfId="9" applyFont="1" applyFill="1" applyAlignment="1" applyProtection="1">
      <alignment horizontal="left" wrapText="1"/>
    </xf>
    <xf numFmtId="0" fontId="25" fillId="4" borderId="0" xfId="0" applyFont="1" applyFill="1" applyProtection="1"/>
    <xf numFmtId="0" fontId="13" fillId="0" borderId="0" xfId="0" applyFont="1"/>
    <xf numFmtId="7" fontId="0" fillId="0" borderId="0" xfId="0" applyNumberFormat="1"/>
    <xf numFmtId="0" fontId="26" fillId="9" borderId="11" xfId="1" applyNumberFormat="1" applyFont="1" applyFill="1" applyBorder="1" applyAlignment="1" applyProtection="1">
      <alignment horizontal="center" vertical="center"/>
      <protection locked="0"/>
    </xf>
    <xf numFmtId="0" fontId="29" fillId="0" borderId="0" xfId="0" applyFont="1"/>
    <xf numFmtId="7" fontId="15" fillId="0" borderId="0" xfId="1" applyNumberFormat="1" applyFont="1" applyFill="1" applyBorder="1" applyAlignment="1" applyProtection="1">
      <alignment horizontal="center" vertical="center"/>
    </xf>
    <xf numFmtId="0" fontId="11" fillId="0" borderId="0" xfId="4" applyFont="1" applyFill="1" applyBorder="1" applyAlignment="1" applyProtection="1">
      <alignment vertical="center" wrapText="1"/>
    </xf>
    <xf numFmtId="0" fontId="0" fillId="0" borderId="0" xfId="0" applyFill="1" applyBorder="1" applyProtection="1"/>
    <xf numFmtId="9" fontId="12" fillId="0" borderId="0" xfId="2" applyFont="1" applyFill="1" applyBorder="1" applyAlignment="1" applyProtection="1">
      <alignment horizontal="center" wrapText="1"/>
    </xf>
    <xf numFmtId="0" fontId="8" fillId="0" borderId="0" xfId="0" applyFont="1"/>
    <xf numFmtId="7" fontId="0" fillId="0" borderId="0" xfId="0" applyNumberFormat="1" applyFill="1"/>
    <xf numFmtId="165" fontId="0" fillId="0" borderId="0" xfId="2" applyNumberFormat="1" applyFont="1" applyFill="1"/>
    <xf numFmtId="7" fontId="14" fillId="11" borderId="10" xfId="1" applyNumberFormat="1" applyFont="1" applyFill="1" applyBorder="1" applyAlignment="1" applyProtection="1">
      <alignment horizontal="center" vertical="center"/>
    </xf>
    <xf numFmtId="165" fontId="12" fillId="11" borderId="9" xfId="5" applyNumberFormat="1" applyFont="1" applyFill="1" applyBorder="1" applyAlignment="1" applyProtection="1">
      <alignment horizontal="center" wrapText="1"/>
    </xf>
    <xf numFmtId="165" fontId="12" fillId="11" borderId="0" xfId="5" applyNumberFormat="1" applyFont="1" applyFill="1" applyBorder="1" applyAlignment="1" applyProtection="1">
      <alignment horizontal="center" wrapText="1"/>
    </xf>
    <xf numFmtId="10" fontId="12" fillId="11" borderId="0" xfId="5" applyNumberFormat="1" applyFont="1" applyFill="1" applyBorder="1" applyAlignment="1" applyProtection="1">
      <alignment horizontal="center" wrapText="1"/>
    </xf>
    <xf numFmtId="10" fontId="12" fillId="11" borderId="9" xfId="2" applyNumberFormat="1" applyFont="1" applyFill="1" applyBorder="1" applyAlignment="1" applyProtection="1">
      <alignment horizontal="center" wrapText="1"/>
    </xf>
    <xf numFmtId="7" fontId="21" fillId="0" borderId="0" xfId="1" applyNumberFormat="1" applyFont="1" applyBorder="1" applyProtection="1"/>
    <xf numFmtId="7" fontId="21" fillId="0" borderId="12" xfId="1" applyNumberFormat="1" applyFont="1" applyBorder="1" applyProtection="1"/>
    <xf numFmtId="0" fontId="37" fillId="6" borderId="0" xfId="4" applyFont="1" applyFill="1" applyBorder="1" applyAlignment="1" applyProtection="1">
      <alignment horizontal="center" vertical="center" wrapText="1"/>
    </xf>
    <xf numFmtId="0" fontId="34" fillId="4" borderId="0" xfId="4" applyFont="1" applyFill="1" applyBorder="1" applyAlignment="1" applyProtection="1">
      <alignment horizontal="center" wrapText="1"/>
    </xf>
    <xf numFmtId="0" fontId="38" fillId="0" borderId="0" xfId="4" applyFont="1" applyFill="1" applyBorder="1" applyAlignment="1" applyProtection="1">
      <alignment horizontal="center" wrapText="1"/>
    </xf>
    <xf numFmtId="0" fontId="34" fillId="0" borderId="0" xfId="4" applyFont="1" applyFill="1" applyBorder="1" applyAlignment="1" applyProtection="1">
      <alignment horizontal="center" wrapText="1"/>
    </xf>
    <xf numFmtId="7" fontId="14" fillId="12" borderId="14" xfId="1" applyNumberFormat="1" applyFont="1" applyFill="1" applyBorder="1" applyAlignment="1" applyProtection="1">
      <alignment horizontal="center" vertical="center"/>
      <protection locked="0"/>
    </xf>
    <xf numFmtId="0" fontId="9" fillId="4" borderId="0" xfId="3" applyFont="1" applyFill="1" applyBorder="1" applyProtection="1"/>
    <xf numFmtId="0" fontId="9" fillId="0" borderId="0" xfId="3" applyFont="1" applyFill="1" applyProtection="1"/>
    <xf numFmtId="0" fontId="9" fillId="0" borderId="0" xfId="3" applyFont="1" applyProtection="1"/>
    <xf numFmtId="0" fontId="0" fillId="4" borderId="0" xfId="0" applyFill="1" applyBorder="1" applyProtection="1"/>
    <xf numFmtId="0" fontId="0" fillId="0" borderId="0" xfId="0" applyBorder="1" applyProtection="1"/>
    <xf numFmtId="0" fontId="0" fillId="0" borderId="0" xfId="0" applyFill="1" applyProtection="1"/>
    <xf numFmtId="0" fontId="4" fillId="4" borderId="0" xfId="6" applyFill="1" applyBorder="1" applyProtection="1"/>
    <xf numFmtId="7" fontId="34" fillId="0" borderId="0" xfId="1" applyNumberFormat="1" applyFont="1" applyFill="1" applyBorder="1" applyAlignment="1" applyProtection="1">
      <alignment horizontal="center" vertical="center"/>
    </xf>
    <xf numFmtId="0" fontId="4" fillId="0" borderId="0" xfId="6" applyBorder="1" applyAlignment="1" applyProtection="1"/>
    <xf numFmtId="0" fontId="6" fillId="4" borderId="0" xfId="8" applyFill="1" applyBorder="1" applyProtection="1"/>
    <xf numFmtId="0" fontId="14" fillId="4" borderId="0" xfId="7" applyFont="1" applyFill="1" applyBorder="1" applyAlignment="1" applyProtection="1">
      <alignment horizontal="center" vertical="center"/>
    </xf>
    <xf numFmtId="7" fontId="14" fillId="0" borderId="0" xfId="1" applyNumberFormat="1" applyFont="1" applyFill="1" applyBorder="1" applyAlignment="1" applyProtection="1">
      <alignment horizontal="center" vertical="center"/>
    </xf>
    <xf numFmtId="7" fontId="16" fillId="4" borderId="0" xfId="1" applyNumberFormat="1" applyFont="1" applyFill="1" applyBorder="1" applyAlignment="1" applyProtection="1">
      <alignment horizontal="center" vertical="center"/>
    </xf>
    <xf numFmtId="7" fontId="36" fillId="0" borderId="0" xfId="1" applyNumberFormat="1" applyFont="1" applyFill="1" applyBorder="1" applyAlignment="1" applyProtection="1">
      <alignment horizontal="center" vertical="center"/>
    </xf>
    <xf numFmtId="0" fontId="6" fillId="0" borderId="0" xfId="8" applyFill="1" applyBorder="1" applyProtection="1"/>
    <xf numFmtId="0" fontId="6" fillId="3" borderId="4" xfId="8" applyProtection="1"/>
    <xf numFmtId="7" fontId="32" fillId="0" borderId="0" xfId="1" applyNumberFormat="1" applyFont="1" applyFill="1" applyBorder="1" applyAlignment="1" applyProtection="1">
      <alignment horizontal="center" vertical="center" wrapText="1"/>
    </xf>
    <xf numFmtId="0" fontId="4" fillId="0" borderId="0" xfId="6" applyFill="1" applyBorder="1" applyProtection="1"/>
    <xf numFmtId="49" fontId="28" fillId="0" borderId="0" xfId="0" applyNumberFormat="1" applyFont="1" applyBorder="1" applyAlignment="1" applyProtection="1">
      <alignment horizontal="left"/>
    </xf>
    <xf numFmtId="0" fontId="0" fillId="0" borderId="0" xfId="0" applyAlignment="1" applyProtection="1">
      <alignment horizontal="center"/>
    </xf>
    <xf numFmtId="0" fontId="14" fillId="8" borderId="11" xfId="1" applyNumberFormat="1" applyFont="1" applyFill="1" applyBorder="1" applyAlignment="1" applyProtection="1">
      <alignment horizontal="center" vertical="center"/>
    </xf>
    <xf numFmtId="0" fontId="14" fillId="8" borderId="13" xfId="1" applyNumberFormat="1" applyFont="1" applyFill="1" applyBorder="1" applyAlignment="1" applyProtection="1">
      <alignment horizontal="center" vertical="center"/>
    </xf>
    <xf numFmtId="7" fontId="0" fillId="0" borderId="0" xfId="0" applyNumberFormat="1" applyProtection="1"/>
    <xf numFmtId="10" fontId="12" fillId="11" borderId="0" xfId="2" applyNumberFormat="1" applyFont="1" applyFill="1" applyBorder="1" applyAlignment="1" applyProtection="1">
      <alignment horizontal="center" wrapText="1"/>
    </xf>
    <xf numFmtId="0" fontId="11" fillId="0" borderId="0" xfId="4" applyFont="1" applyFill="1" applyBorder="1" applyAlignment="1" applyProtection="1">
      <alignment horizontal="center" vertical="center" wrapText="1"/>
    </xf>
    <xf numFmtId="7" fontId="32" fillId="10" borderId="0" xfId="1" applyNumberFormat="1" applyFont="1" applyFill="1" applyBorder="1" applyAlignment="1" applyProtection="1">
      <alignment horizontal="center" vertical="center" wrapText="1"/>
    </xf>
    <xf numFmtId="0" fontId="39" fillId="13" borderId="0" xfId="0" applyFont="1" applyFill="1" applyAlignment="1" applyProtection="1">
      <alignment horizontal="center"/>
    </xf>
    <xf numFmtId="0" fontId="11" fillId="0" borderId="0" xfId="4" applyFont="1" applyFill="1" applyBorder="1" applyAlignment="1" applyProtection="1">
      <alignment horizontal="center" vertical="center" wrapText="1"/>
    </xf>
    <xf numFmtId="0" fontId="11" fillId="6" borderId="0" xfId="4" applyFont="1" applyFill="1" applyBorder="1" applyAlignment="1" applyProtection="1">
      <alignment horizontal="center" vertical="center" wrapText="1"/>
    </xf>
    <xf numFmtId="7" fontId="32" fillId="10" borderId="0" xfId="1" applyNumberFormat="1" applyFont="1" applyFill="1" applyBorder="1" applyAlignment="1" applyProtection="1">
      <alignment horizontal="center" vertical="center" wrapText="1"/>
    </xf>
    <xf numFmtId="0" fontId="37" fillId="7" borderId="9" xfId="4" applyFont="1" applyFill="1" applyBorder="1" applyAlignment="1" applyProtection="1">
      <alignment horizontal="center" vertical="center" wrapText="1"/>
    </xf>
    <xf numFmtId="0" fontId="37" fillId="7" borderId="0" xfId="4" applyFont="1" applyFill="1" applyBorder="1" applyAlignment="1" applyProtection="1">
      <alignment horizontal="center" vertical="center" wrapText="1"/>
    </xf>
    <xf numFmtId="0" fontId="31" fillId="0" borderId="0" xfId="9" applyFont="1" applyBorder="1" applyAlignment="1" applyProtection="1">
      <alignment horizontal="left" wrapText="1"/>
    </xf>
    <xf numFmtId="0" fontId="10" fillId="10" borderId="0" xfId="3" applyFont="1" applyFill="1" applyAlignment="1" applyProtection="1">
      <alignment horizontal="center" vertical="center"/>
    </xf>
    <xf numFmtId="0" fontId="33" fillId="4" borderId="0" xfId="3" applyFont="1" applyFill="1" applyAlignment="1" applyProtection="1">
      <alignment horizontal="left" vertical="center" wrapText="1" indent="2"/>
    </xf>
    <xf numFmtId="0" fontId="34" fillId="4" borderId="0" xfId="3" applyFont="1" applyFill="1" applyAlignment="1" applyProtection="1">
      <alignment horizontal="left" vertical="center" wrapText="1" indent="3"/>
    </xf>
    <xf numFmtId="0" fontId="11" fillId="5" borderId="0" xfId="4" applyFont="1" applyFill="1" applyBorder="1" applyAlignment="1" applyProtection="1">
      <alignment horizontal="left" vertical="center" wrapText="1" indent="3"/>
    </xf>
    <xf numFmtId="0" fontId="23" fillId="0" borderId="0" xfId="9" applyFont="1" applyFill="1" applyBorder="1" applyAlignment="1" applyProtection="1">
      <alignment horizontal="left"/>
    </xf>
    <xf numFmtId="0" fontId="23" fillId="0" borderId="0" xfId="9" applyFont="1" applyBorder="1" applyAlignment="1" applyProtection="1">
      <alignment horizontal="left" wrapText="1"/>
    </xf>
    <xf numFmtId="0" fontId="20" fillId="0" borderId="5" xfId="10" applyFont="1" applyAlignment="1" applyProtection="1">
      <alignment horizontal="center"/>
    </xf>
    <xf numFmtId="0" fontId="20" fillId="0" borderId="12" xfId="10" applyFont="1" applyBorder="1" applyAlignment="1" applyProtection="1">
      <alignment horizontal="center"/>
    </xf>
    <xf numFmtId="0" fontId="30" fillId="0" borderId="0" xfId="11" applyFont="1" applyFill="1" applyBorder="1" applyAlignment="1" applyProtection="1">
      <alignment horizontal="left" wrapText="1"/>
    </xf>
  </cellXfs>
  <cellStyles count="12">
    <cellStyle name="Currency" xfId="1" builtinId="4"/>
    <cellStyle name="Explanatory Text" xfId="9" builtinId="53"/>
    <cellStyle name="Heading 1" xfId="4" builtinId="16"/>
    <cellStyle name="Heading 3" xfId="5" builtinId="18"/>
    <cellStyle name="Heading 4" xfId="6" builtinId="19"/>
    <cellStyle name="Hyperlink" xfId="11" builtinId="8"/>
    <cellStyle name="Input" xfId="7" builtinId="20"/>
    <cellStyle name="Normal" xfId="0" builtinId="0"/>
    <cellStyle name="Output" xfId="8" builtinId="21"/>
    <cellStyle name="Percent" xfId="2" builtinId="5"/>
    <cellStyle name="Title" xfId="3" builtinId="15"/>
    <cellStyle name="Total" xfId="10" builtinId="25"/>
  </cellStyles>
  <dxfs count="0"/>
  <tableStyles count="0" defaultTableStyle="TableStyleMedium2" defaultPivotStyle="PivotStyleLight16"/>
  <colors>
    <mruColors>
      <color rgb="FF005986"/>
      <color rgb="FF5AC412"/>
      <color rgb="FF09ABA7"/>
      <color rgb="FFDBDB0B"/>
      <color rgb="FF5FCF13"/>
      <color rgb="FF0AC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2152230971129"/>
          <c:y val="8.0202964686232406E-2"/>
          <c:w val="0.41077117507398775"/>
          <c:h val="0.95168696194682523"/>
        </c:manualLayout>
      </c:layout>
      <c:pieChart>
        <c:varyColors val="1"/>
        <c:ser>
          <c:idx val="0"/>
          <c:order val="0"/>
          <c:spPr>
            <a:solidFill>
              <a:srgbClr val="005986"/>
            </a:solidFill>
            <a:ln w="12700">
              <a:noFill/>
              <a:prstDash val="solid"/>
            </a:ln>
          </c:spPr>
          <c:dPt>
            <c:idx val="0"/>
            <c:bubble3D val="0"/>
            <c:extLst>
              <c:ext xmlns:c16="http://schemas.microsoft.com/office/drawing/2014/chart" uri="{C3380CC4-5D6E-409C-BE32-E72D297353CC}">
                <c16:uniqueId val="{00000001-C1BD-4B1F-94A1-61E55368A6AC}"/>
              </c:ext>
            </c:extLst>
          </c:dPt>
          <c:dPt>
            <c:idx val="1"/>
            <c:bubble3D val="0"/>
            <c:spPr>
              <a:solidFill>
                <a:srgbClr val="C00000"/>
              </a:solidFill>
              <a:ln w="12700">
                <a:noFill/>
                <a:prstDash val="solid"/>
              </a:ln>
            </c:spPr>
            <c:extLst>
              <c:ext xmlns:c16="http://schemas.microsoft.com/office/drawing/2014/chart" uri="{C3380CC4-5D6E-409C-BE32-E72D297353CC}">
                <c16:uniqueId val="{00000002-C1BD-4B1F-94A1-61E55368A6AC}"/>
              </c:ext>
            </c:extLst>
          </c:dPt>
          <c:dPt>
            <c:idx val="2"/>
            <c:bubble3D val="0"/>
            <c:spPr>
              <a:solidFill>
                <a:srgbClr val="09ABA7"/>
              </a:solidFill>
              <a:ln w="12700">
                <a:noFill/>
                <a:prstDash val="solid"/>
              </a:ln>
            </c:spPr>
            <c:extLst>
              <c:ext xmlns:c16="http://schemas.microsoft.com/office/drawing/2014/chart" uri="{C3380CC4-5D6E-409C-BE32-E72D297353CC}">
                <c16:uniqueId val="{00000004-C1BD-4B1F-94A1-61E55368A6AC}"/>
              </c:ext>
            </c:extLst>
          </c:dPt>
          <c:dPt>
            <c:idx val="3"/>
            <c:bubble3D val="0"/>
            <c:spPr>
              <a:solidFill>
                <a:srgbClr val="5AC412"/>
              </a:solidFill>
              <a:ln w="12700">
                <a:noFill/>
                <a:prstDash val="solid"/>
              </a:ln>
            </c:spPr>
            <c:extLst>
              <c:ext xmlns:c16="http://schemas.microsoft.com/office/drawing/2014/chart" uri="{C3380CC4-5D6E-409C-BE32-E72D297353CC}">
                <c16:uniqueId val="{00000006-C1BD-4B1F-94A1-61E55368A6AC}"/>
              </c:ext>
            </c:extLst>
          </c:dPt>
          <c:dPt>
            <c:idx val="4"/>
            <c:bubble3D val="0"/>
            <c:spPr>
              <a:solidFill>
                <a:srgbClr val="DBDB0B"/>
              </a:solidFill>
              <a:ln w="12700">
                <a:noFill/>
                <a:prstDash val="solid"/>
              </a:ln>
            </c:spPr>
            <c:extLst>
              <c:ext xmlns:c16="http://schemas.microsoft.com/office/drawing/2014/chart" uri="{C3380CC4-5D6E-409C-BE32-E72D297353CC}">
                <c16:uniqueId val="{00000008-C1BD-4B1F-94A1-61E55368A6AC}"/>
              </c:ext>
            </c:extLst>
          </c:dPt>
          <c:dLbls>
            <c:dLbl>
              <c:idx val="0"/>
              <c:layout>
                <c:manualLayout>
                  <c:x val="-0.12232864334581137"/>
                  <c:y val="-0.119261306538745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1BD-4B1F-94A1-61E55368A6AC}"/>
                </c:ext>
              </c:extLst>
            </c:dLbl>
            <c:dLbl>
              <c:idx val="1"/>
              <c:layout>
                <c:manualLayout>
                  <c:x val="0.11644361258121423"/>
                  <c:y val="-0.118875234033763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1BD-4B1F-94A1-61E55368A6AC}"/>
                </c:ext>
              </c:extLst>
            </c:dLbl>
            <c:dLbl>
              <c:idx val="2"/>
              <c:layout>
                <c:manualLayout>
                  <c:x val="9.1102706423992083E-2"/>
                  <c:y val="0.1345898372968631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BD-4B1F-94A1-61E55368A6AC}"/>
                </c:ext>
              </c:extLst>
            </c:dLbl>
            <c:spPr>
              <a:noFill/>
              <a:ln>
                <a:noFill/>
              </a:ln>
              <a:effectLst/>
            </c:spPr>
            <c:txPr>
              <a:bodyPr wrap="square" lIns="38100" tIns="19050" rIns="38100" bIns="19050" anchor="ctr">
                <a:spAutoFit/>
              </a:bodyPr>
              <a:lstStyle/>
              <a:p>
                <a:pPr>
                  <a:defRPr sz="2000" b="1" i="0" baseline="0">
                    <a:solidFill>
                      <a:schemeClr val="bg1"/>
                    </a:solidFill>
                  </a:defRPr>
                </a:pPr>
                <a:endParaRPr lang="en-US"/>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Sheet2!$A$1:$A$5</c:f>
              <c:strCache>
                <c:ptCount val="5"/>
                <c:pt idx="0">
                  <c:v>Salary (Includes 5 hours vacation and 5 hours sick leave)</c:v>
                </c:pt>
                <c:pt idx="1">
                  <c:v>Medical Insurance ($413 the state pays)</c:v>
                </c:pt>
                <c:pt idx="2">
                  <c:v>Retirement * (11.5% the state pays)</c:v>
                </c:pt>
                <c:pt idx="3">
                  <c:v>Social Security ** (6.2% the state pays)</c:v>
                </c:pt>
                <c:pt idx="4">
                  <c:v>Other *** (LTD, Basic Life, Medicare, Retiree Medical)</c:v>
                </c:pt>
              </c:strCache>
            </c:strRef>
          </c:cat>
          <c:val>
            <c:numRef>
              <c:f>Sheet2!$B$1:$B$5</c:f>
              <c:numCache>
                <c:formatCode>"$"#,##0.00_);\("$"#,##0.00\)</c:formatCode>
                <c:ptCount val="5"/>
                <c:pt idx="0">
                  <c:v>0</c:v>
                </c:pt>
                <c:pt idx="1">
                  <c:v>413</c:v>
                </c:pt>
                <c:pt idx="2">
                  <c:v>0</c:v>
                </c:pt>
                <c:pt idx="3">
                  <c:v>0</c:v>
                </c:pt>
                <c:pt idx="4">
                  <c:v>0</c:v>
                </c:pt>
              </c:numCache>
            </c:numRef>
          </c:val>
          <c:extLst>
            <c:ext xmlns:c16="http://schemas.microsoft.com/office/drawing/2014/chart" uri="{C3380CC4-5D6E-409C-BE32-E72D297353CC}">
              <c16:uniqueId val="{0000000B-C1BD-4B1F-94A1-61E55368A6AC}"/>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a:lstStyle/>
          <a:p>
            <a:pPr>
              <a:defRPr sz="1600">
                <a:latin typeface="Segoe UI" panose="020B0502040204020203" pitchFamily="34" charset="0"/>
                <a:cs typeface="Segoe UI" panose="020B0502040204020203" pitchFamily="34" charset="0"/>
              </a:defRPr>
            </a:pPr>
            <a:endParaRPr lang="en-US"/>
          </a:p>
        </c:txPr>
      </c:legendEntry>
      <c:legendEntry>
        <c:idx val="1"/>
        <c:txPr>
          <a:bodyPr/>
          <a:lstStyle/>
          <a:p>
            <a:pPr>
              <a:defRPr sz="1600">
                <a:latin typeface="Segoe UI" panose="020B0502040204020203" pitchFamily="34" charset="0"/>
                <a:cs typeface="Segoe UI" panose="020B0502040204020203" pitchFamily="34" charset="0"/>
              </a:defRPr>
            </a:pPr>
            <a:endParaRPr lang="en-US"/>
          </a:p>
        </c:txPr>
      </c:legendEntry>
      <c:legendEntry>
        <c:idx val="2"/>
        <c:txPr>
          <a:bodyPr/>
          <a:lstStyle/>
          <a:p>
            <a:pPr>
              <a:defRPr sz="1600">
                <a:latin typeface="Segoe UI" panose="020B0502040204020203" pitchFamily="34" charset="0"/>
                <a:cs typeface="Segoe UI" panose="020B0502040204020203" pitchFamily="34" charset="0"/>
              </a:defRPr>
            </a:pPr>
            <a:endParaRPr lang="en-US"/>
          </a:p>
        </c:txPr>
      </c:legendEntry>
      <c:legendEntry>
        <c:idx val="3"/>
        <c:txPr>
          <a:bodyPr/>
          <a:lstStyle/>
          <a:p>
            <a:pPr>
              <a:defRPr sz="1600">
                <a:latin typeface="Segoe UI" panose="020B0502040204020203" pitchFamily="34" charset="0"/>
                <a:cs typeface="Segoe UI" panose="020B0502040204020203" pitchFamily="34" charset="0"/>
              </a:defRPr>
            </a:pPr>
            <a:endParaRPr lang="en-US"/>
          </a:p>
        </c:txPr>
      </c:legendEntry>
      <c:legendEntry>
        <c:idx val="4"/>
        <c:txPr>
          <a:bodyPr/>
          <a:lstStyle/>
          <a:p>
            <a:pPr>
              <a:defRPr sz="1600">
                <a:latin typeface="Segoe UI" panose="020B0502040204020203" pitchFamily="34" charset="0"/>
                <a:cs typeface="Segoe UI" panose="020B0502040204020203" pitchFamily="34" charset="0"/>
              </a:defRPr>
            </a:pPr>
            <a:endParaRPr lang="en-US"/>
          </a:p>
        </c:txPr>
      </c:legendEntry>
      <c:layout>
        <c:manualLayout>
          <c:xMode val="edge"/>
          <c:yMode val="edge"/>
          <c:x val="0.54693014205490642"/>
          <c:y val="0.3204879000216716"/>
          <c:w val="0.4070034401609553"/>
          <c:h val="0.37284229718293832"/>
        </c:manualLayout>
      </c:layout>
      <c:overlay val="0"/>
      <c:txPr>
        <a:bodyPr/>
        <a:lstStyle/>
        <a:p>
          <a:pPr>
            <a:defRPr sz="1600">
              <a:latin typeface="Segoe UI" panose="020B0502040204020203" pitchFamily="34" charset="0"/>
              <a:cs typeface="Segoe UI" panose="020B0502040204020203" pitchFamily="34" charset="0"/>
            </a:defRPr>
          </a:pPr>
          <a:endParaRPr lang="en-US"/>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119061</xdr:colOff>
      <xdr:row>8</xdr:row>
      <xdr:rowOff>301626</xdr:rowOff>
    </xdr:from>
    <xdr:to>
      <xdr:col>6</xdr:col>
      <xdr:colOff>3373436</xdr:colOff>
      <xdr:row>25</xdr:row>
      <xdr:rowOff>252413</xdr:rowOff>
    </xdr:to>
    <xdr:graphicFrame macro="">
      <xdr:nvGraphicFramePr>
        <xdr:cNvPr id="2" name="Chart 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583406</xdr:rowOff>
    </xdr:from>
    <xdr:to>
      <xdr:col>9</xdr:col>
      <xdr:colOff>1285875</xdr:colOff>
      <xdr:row>2</xdr:row>
      <xdr:rowOff>23811</xdr:rowOff>
    </xdr:to>
    <xdr:pic>
      <xdr:nvPicPr>
        <xdr:cNvPr id="5" name="Picture 4">
          <a:extLst>
            <a:ext uri="{FF2B5EF4-FFF2-40B4-BE49-F238E27FC236}">
              <a16:creationId xmlns:a16="http://schemas.microsoft.com/office/drawing/2014/main" id="{1D53549D-4D57-4121-BD57-FCA669DE4F81}"/>
            </a:ext>
          </a:extLst>
        </xdr:cNvPr>
        <xdr:cNvPicPr>
          <a:picLocks noChangeAspect="1"/>
        </xdr:cNvPicPr>
      </xdr:nvPicPr>
      <xdr:blipFill>
        <a:blip xmlns:r="http://schemas.openxmlformats.org/officeDocument/2006/relationships" r:embed="rId2"/>
        <a:stretch>
          <a:fillRect/>
        </a:stretch>
      </xdr:blipFill>
      <xdr:spPr>
        <a:xfrm>
          <a:off x="607219" y="583406"/>
          <a:ext cx="15251906" cy="16192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s.mo.gov/library/reference/orders/2017/eo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2"/>
  <sheetViews>
    <sheetView showGridLines="0" tabSelected="1" zoomScale="80" zoomScaleNormal="80" workbookViewId="0">
      <selection activeCell="G9" sqref="G9"/>
    </sheetView>
  </sheetViews>
  <sheetFormatPr defaultColWidth="9.140625" defaultRowHeight="15" x14ac:dyDescent="0.25"/>
  <cols>
    <col min="1" max="1" width="9.140625" style="50"/>
    <col min="2" max="2" width="32.7109375" style="1" customWidth="1"/>
    <col min="3" max="3" width="53.28515625" style="1" customWidth="1"/>
    <col min="4" max="4" width="31.85546875" style="1" customWidth="1"/>
    <col min="5" max="5" width="4" style="1" customWidth="1"/>
    <col min="6" max="6" width="8.7109375" style="1" customWidth="1"/>
    <col min="7" max="7" width="53.42578125" style="1" customWidth="1"/>
    <col min="8" max="8" width="5.42578125" style="1" customWidth="1"/>
    <col min="9" max="9" width="20.42578125" style="1" customWidth="1"/>
    <col min="10" max="10" width="19.7109375" style="1" customWidth="1"/>
    <col min="11" max="11" width="26.85546875" style="1" customWidth="1"/>
    <col min="12" max="16" width="15.7109375" style="1" bestFit="1" customWidth="1"/>
    <col min="17" max="16384" width="9.140625" style="1"/>
  </cols>
  <sheetData>
    <row r="1" spans="1:58" ht="46.5" x14ac:dyDescent="0.7">
      <c r="B1" s="73" t="s">
        <v>0</v>
      </c>
      <c r="C1" s="73"/>
      <c r="D1" s="73"/>
      <c r="E1" s="73"/>
      <c r="F1" s="73"/>
      <c r="G1" s="73"/>
      <c r="H1" s="73"/>
      <c r="I1" s="73"/>
      <c r="J1" s="73"/>
    </row>
    <row r="2" spans="1:58" s="49" customFormat="1" ht="124.5" customHeight="1" x14ac:dyDescent="0.7">
      <c r="A2" s="47"/>
      <c r="B2" s="80"/>
      <c r="C2" s="80"/>
      <c r="D2" s="80"/>
      <c r="E2" s="80"/>
      <c r="F2" s="80"/>
      <c r="G2" s="80"/>
      <c r="H2" s="80"/>
      <c r="I2" s="80"/>
      <c r="J2" s="80"/>
      <c r="K2" s="48"/>
    </row>
    <row r="3" spans="1:58" s="49" customFormat="1" ht="49.9" customHeight="1" x14ac:dyDescent="0.7">
      <c r="A3" s="47"/>
      <c r="B3" s="81" t="s">
        <v>1</v>
      </c>
      <c r="C3" s="81"/>
      <c r="D3" s="81"/>
      <c r="E3" s="81"/>
      <c r="F3" s="81"/>
      <c r="G3" s="81"/>
      <c r="H3" s="81"/>
      <c r="I3" s="81"/>
      <c r="J3" s="81"/>
      <c r="L3" s="1"/>
    </row>
    <row r="4" spans="1:58" s="49" customFormat="1" ht="51.75" customHeight="1" x14ac:dyDescent="0.7">
      <c r="A4" s="47"/>
      <c r="B4" s="82" t="s">
        <v>2</v>
      </c>
      <c r="C4" s="82"/>
      <c r="D4" s="82"/>
      <c r="E4" s="82"/>
      <c r="F4" s="82"/>
      <c r="G4" s="82"/>
      <c r="H4" s="82"/>
      <c r="I4" s="82"/>
      <c r="J4" s="82"/>
      <c r="L4" s="48"/>
      <c r="M4" s="48"/>
      <c r="N4" s="48"/>
      <c r="O4" s="48"/>
      <c r="P4" s="48"/>
      <c r="Q4" s="48"/>
    </row>
    <row r="5" spans="1:58" s="51" customFormat="1" ht="26.25" customHeight="1" x14ac:dyDescent="0.25">
      <c r="A5" s="50"/>
      <c r="B5" s="83" t="s">
        <v>3</v>
      </c>
      <c r="C5" s="83"/>
      <c r="D5" s="83"/>
      <c r="E5" s="83"/>
      <c r="F5" s="83"/>
      <c r="G5" s="83"/>
      <c r="H5" s="83"/>
      <c r="I5" s="83"/>
      <c r="J5" s="83"/>
      <c r="L5" s="30"/>
      <c r="M5" s="30"/>
      <c r="N5" s="30"/>
      <c r="O5" s="30"/>
      <c r="P5" s="30"/>
      <c r="Q5" s="30"/>
    </row>
    <row r="6" spans="1:58" s="50" customFormat="1" ht="6.75" customHeight="1" x14ac:dyDescent="0.25">
      <c r="B6" s="2"/>
      <c r="C6" s="2"/>
      <c r="D6" s="2"/>
      <c r="E6" s="2"/>
      <c r="F6" s="2"/>
      <c r="G6" s="2"/>
      <c r="H6" s="2"/>
      <c r="I6" s="2"/>
      <c r="J6" s="2"/>
      <c r="L6" s="30"/>
      <c r="M6" s="30"/>
      <c r="N6" s="52"/>
      <c r="O6" s="30"/>
      <c r="P6" s="30"/>
      <c r="Q6" s="30"/>
    </row>
    <row r="7" spans="1:58" s="51" customFormat="1" ht="54.75" customHeight="1" x14ac:dyDescent="0.25">
      <c r="A7" s="50"/>
      <c r="B7" s="77" t="s">
        <v>4</v>
      </c>
      <c r="C7" s="78"/>
      <c r="D7" s="78"/>
      <c r="E7" s="2"/>
      <c r="F7" s="29"/>
      <c r="G7" s="42" t="s">
        <v>5</v>
      </c>
      <c r="H7" s="71"/>
      <c r="I7" s="75" t="s">
        <v>6</v>
      </c>
      <c r="J7" s="75"/>
      <c r="L7" s="30"/>
      <c r="M7" s="30"/>
      <c r="N7" s="30"/>
      <c r="O7" s="30"/>
      <c r="P7" s="30"/>
      <c r="Q7" s="30"/>
    </row>
    <row r="8" spans="1:58" s="7" customFormat="1" ht="60.75" customHeight="1" x14ac:dyDescent="0.35">
      <c r="A8" s="53"/>
      <c r="B8" s="43" t="s">
        <v>7</v>
      </c>
      <c r="C8" s="43" t="s">
        <v>8</v>
      </c>
      <c r="D8" s="43" t="s">
        <v>9</v>
      </c>
      <c r="E8" s="43"/>
      <c r="F8" s="44"/>
      <c r="G8" s="43" t="s">
        <v>10</v>
      </c>
      <c r="H8" s="45"/>
      <c r="I8" s="54" t="s">
        <v>11</v>
      </c>
      <c r="J8" s="54" t="s">
        <v>12</v>
      </c>
      <c r="K8" s="55"/>
      <c r="L8" s="52" t="s">
        <v>13</v>
      </c>
      <c r="M8" s="74"/>
      <c r="N8" s="74"/>
      <c r="O8" s="52"/>
      <c r="P8" s="52"/>
      <c r="Q8" s="52"/>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8" s="62" customFormat="1" ht="41.25" customHeight="1" thickBot="1" x14ac:dyDescent="0.3">
      <c r="A9" s="56"/>
      <c r="B9" s="28">
        <f>(G9*24)/2080</f>
        <v>0</v>
      </c>
      <c r="C9" s="28">
        <f>(G9*24)</f>
        <v>0</v>
      </c>
      <c r="D9" s="28">
        <f>SUM(G9*24+G24*24)</f>
        <v>9912</v>
      </c>
      <c r="E9" s="57"/>
      <c r="F9" s="28"/>
      <c r="G9" s="46"/>
      <c r="H9" s="58"/>
      <c r="I9" s="67">
        <v>5</v>
      </c>
      <c r="J9" s="68">
        <v>5</v>
      </c>
      <c r="K9" s="59"/>
      <c r="L9" s="52"/>
      <c r="M9" s="60"/>
      <c r="N9" s="60"/>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row>
    <row r="10" spans="1:58" s="62" customFormat="1" ht="65.25" customHeight="1" x14ac:dyDescent="0.25">
      <c r="A10" s="56"/>
      <c r="B10" s="61"/>
      <c r="C10" s="61"/>
      <c r="D10" s="61"/>
      <c r="E10" s="57"/>
      <c r="F10" s="28"/>
      <c r="G10" s="72" t="s">
        <v>14</v>
      </c>
      <c r="H10" s="63"/>
      <c r="I10" s="76" t="s">
        <v>15</v>
      </c>
      <c r="J10" s="76"/>
      <c r="K10" s="59"/>
      <c r="L10" s="52"/>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row>
    <row r="11" spans="1:58" s="7" customFormat="1" ht="41.25" customHeight="1" x14ac:dyDescent="0.3">
      <c r="A11" s="53"/>
      <c r="E11" s="5"/>
      <c r="F11" s="6"/>
      <c r="J11" s="1"/>
      <c r="K11" s="1"/>
      <c r="L11" s="52"/>
      <c r="M11" s="30"/>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row>
    <row r="12" spans="1:58" s="62" customFormat="1" ht="27.75" customHeight="1" x14ac:dyDescent="0.25">
      <c r="A12" s="56"/>
      <c r="B12" s="30"/>
      <c r="C12" s="30"/>
      <c r="D12" s="30"/>
      <c r="E12" s="10"/>
      <c r="F12" s="11"/>
      <c r="G12" s="12" t="s">
        <v>13</v>
      </c>
      <c r="H12" s="12"/>
      <c r="I12" s="12"/>
      <c r="J12" s="1"/>
      <c r="K12" s="1" t="s">
        <v>13</v>
      </c>
      <c r="L12" s="1"/>
      <c r="M12" s="5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row>
    <row r="13" spans="1:58" s="7" customFormat="1" ht="27.75" customHeight="1" x14ac:dyDescent="0.25">
      <c r="A13" s="53"/>
      <c r="B13" s="64"/>
      <c r="C13" s="64"/>
      <c r="D13" s="64"/>
      <c r="E13" s="10"/>
      <c r="F13" s="11"/>
      <c r="G13" s="1"/>
      <c r="H13" s="1"/>
      <c r="I13" s="1"/>
      <c r="J13" s="1"/>
      <c r="K13" s="1"/>
      <c r="L13" s="1"/>
      <c r="M13" s="51"/>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row>
    <row r="14" spans="1:58" s="62" customFormat="1" ht="27.75" customHeight="1" x14ac:dyDescent="0.25">
      <c r="A14" s="56"/>
      <c r="B14" s="61"/>
      <c r="C14" s="61"/>
      <c r="D14" s="61"/>
      <c r="E14" s="10"/>
      <c r="F14" s="11"/>
      <c r="G14" s="1"/>
      <c r="H14" s="1"/>
      <c r="I14" s="1"/>
      <c r="J14" s="1"/>
      <c r="K14" s="1"/>
      <c r="L14" s="1"/>
      <c r="M14" s="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row>
    <row r="15" spans="1:58" s="7" customFormat="1" ht="27.75" customHeight="1" x14ac:dyDescent="0.25">
      <c r="A15" s="53"/>
      <c r="B15" s="64"/>
      <c r="C15" s="64"/>
      <c r="D15" s="64"/>
      <c r="E15" s="10"/>
      <c r="F15" s="11"/>
      <c r="G15" s="1"/>
      <c r="H15" s="1"/>
      <c r="I15" s="1"/>
      <c r="J15" s="1"/>
      <c r="K15" s="1"/>
      <c r="L15" s="1"/>
      <c r="M15" s="1"/>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row>
    <row r="16" spans="1:58" s="62" customFormat="1" ht="27.75" customHeight="1" x14ac:dyDescent="0.25">
      <c r="A16" s="56"/>
      <c r="B16" s="61"/>
      <c r="C16" s="61"/>
      <c r="D16" s="61"/>
      <c r="E16" s="10"/>
      <c r="F16" s="11"/>
      <c r="G16" s="1"/>
      <c r="H16" s="1"/>
      <c r="I16" s="1"/>
      <c r="J16" s="1"/>
      <c r="K16" s="1"/>
      <c r="L16" s="1"/>
      <c r="M16" s="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row>
    <row r="17" spans="1:58" s="62" customFormat="1" ht="27.75" customHeight="1" x14ac:dyDescent="0.25">
      <c r="A17" s="56"/>
      <c r="B17" s="61"/>
      <c r="C17" s="61"/>
      <c r="D17" s="61"/>
      <c r="E17" s="10"/>
      <c r="F17" s="11"/>
      <c r="G17" s="1"/>
      <c r="H17" s="1"/>
      <c r="I17" s="1"/>
      <c r="J17" s="1"/>
      <c r="K17" s="1"/>
      <c r="L17" s="1"/>
      <c r="M17" s="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row>
    <row r="18" spans="1:58" ht="27.75" customHeight="1" x14ac:dyDescent="0.25">
      <c r="E18" s="19"/>
      <c r="F18" s="11"/>
    </row>
    <row r="19" spans="1:58" ht="27.75" customHeight="1" x14ac:dyDescent="0.25">
      <c r="E19" s="11"/>
      <c r="F19" s="11"/>
    </row>
    <row r="20" spans="1:58" ht="27.75" customHeight="1" x14ac:dyDescent="0.25">
      <c r="E20" s="11"/>
      <c r="F20" s="11"/>
    </row>
    <row r="21" spans="1:58" ht="27.75" customHeight="1" x14ac:dyDescent="0.25">
      <c r="E21" s="11"/>
      <c r="F21" s="11"/>
    </row>
    <row r="22" spans="1:58" ht="27.75" customHeight="1" x14ac:dyDescent="0.25">
      <c r="E22" s="11"/>
      <c r="F22" s="11"/>
    </row>
    <row r="23" spans="1:58" ht="27.75" customHeight="1" thickBot="1" x14ac:dyDescent="0.5">
      <c r="D23" s="86" t="s">
        <v>16</v>
      </c>
      <c r="E23" s="86"/>
      <c r="F23" s="86"/>
      <c r="G23" s="20">
        <f>G9</f>
        <v>0</v>
      </c>
      <c r="H23" s="40"/>
      <c r="I23" s="21" t="s">
        <v>17</v>
      </c>
    </row>
    <row r="24" spans="1:58" ht="27.75" customHeight="1" thickTop="1" thickBot="1" x14ac:dyDescent="0.5">
      <c r="D24" s="87" t="s">
        <v>18</v>
      </c>
      <c r="E24" s="87"/>
      <c r="F24" s="87"/>
      <c r="G24" s="41">
        <f>B40+C40+D40+B43+C43+D43+B46+C46+D46</f>
        <v>413</v>
      </c>
      <c r="H24" s="40"/>
      <c r="I24" s="40"/>
    </row>
    <row r="25" spans="1:58" ht="27.75" customHeight="1" x14ac:dyDescent="0.25">
      <c r="E25" s="22"/>
    </row>
    <row r="26" spans="1:58" ht="20.25" customHeight="1" x14ac:dyDescent="0.25">
      <c r="E26" s="23"/>
      <c r="F26" s="11"/>
    </row>
    <row r="27" spans="1:58" ht="29.25" customHeight="1" x14ac:dyDescent="0.25">
      <c r="E27" s="22"/>
      <c r="F27" s="11"/>
    </row>
    <row r="28" spans="1:58" ht="45" customHeight="1" x14ac:dyDescent="0.3">
      <c r="B28" s="85" t="s">
        <v>19</v>
      </c>
      <c r="C28" s="85"/>
      <c r="D28" s="85"/>
      <c r="E28" s="85"/>
      <c r="F28" s="85"/>
      <c r="G28" s="85"/>
      <c r="H28" s="85"/>
      <c r="I28" s="85"/>
      <c r="J28" s="85"/>
    </row>
    <row r="29" spans="1:58" ht="30" customHeight="1" x14ac:dyDescent="0.3">
      <c r="B29" s="84" t="s">
        <v>20</v>
      </c>
      <c r="C29" s="84"/>
      <c r="D29" s="84"/>
      <c r="E29" s="84"/>
      <c r="F29" s="84"/>
      <c r="G29" s="84"/>
      <c r="H29" s="84"/>
      <c r="I29" s="84"/>
      <c r="J29" s="84"/>
    </row>
    <row r="30" spans="1:58" ht="30" customHeight="1" x14ac:dyDescent="0.3">
      <c r="B30" s="84" t="s">
        <v>21</v>
      </c>
      <c r="C30" s="84"/>
      <c r="D30" s="84"/>
      <c r="E30" s="84"/>
      <c r="F30" s="84"/>
      <c r="G30" s="84"/>
      <c r="H30" s="84"/>
      <c r="I30" s="84"/>
      <c r="J30" s="84"/>
      <c r="L30" s="1" t="s">
        <v>13</v>
      </c>
    </row>
    <row r="31" spans="1:58" ht="45" customHeight="1" x14ac:dyDescent="0.3">
      <c r="B31" s="88" t="s">
        <v>22</v>
      </c>
      <c r="C31" s="88"/>
      <c r="D31" s="88"/>
      <c r="E31" s="88"/>
      <c r="F31" s="88"/>
      <c r="G31" s="88"/>
      <c r="H31" s="88"/>
      <c r="I31" s="88"/>
      <c r="J31" s="88"/>
    </row>
    <row r="32" spans="1:58" ht="31.5" customHeight="1" x14ac:dyDescent="0.3">
      <c r="B32" s="79" t="s">
        <v>23</v>
      </c>
      <c r="C32" s="79"/>
      <c r="D32" s="79"/>
      <c r="E32" s="79"/>
      <c r="F32" s="79"/>
      <c r="G32" s="79"/>
      <c r="H32" s="79"/>
      <c r="I32" s="79"/>
      <c r="J32" s="79"/>
    </row>
    <row r="33" spans="2:11" ht="17.25" x14ac:dyDescent="0.3">
      <c r="B33" s="65" t="s">
        <v>24</v>
      </c>
      <c r="C33" s="51"/>
      <c r="D33" s="51"/>
      <c r="E33" s="11"/>
      <c r="F33" s="11"/>
    </row>
    <row r="34" spans="2:11" x14ac:dyDescent="0.25">
      <c r="E34" s="11"/>
      <c r="F34" s="11"/>
    </row>
    <row r="35" spans="2:11" x14ac:dyDescent="0.25">
      <c r="E35" s="11"/>
      <c r="F35" s="11"/>
    </row>
    <row r="36" spans="2:11" hidden="1" x14ac:dyDescent="0.25">
      <c r="E36" s="11"/>
      <c r="F36" s="11"/>
      <c r="K36" s="66"/>
    </row>
    <row r="37" spans="2:11" hidden="1" x14ac:dyDescent="0.25">
      <c r="E37" s="11"/>
      <c r="F37" s="11"/>
    </row>
    <row r="38" spans="2:11" ht="40.5" hidden="1" x14ac:dyDescent="0.35">
      <c r="B38" s="3" t="s">
        <v>25</v>
      </c>
      <c r="C38" s="4"/>
      <c r="D38" s="4"/>
      <c r="E38" s="11"/>
      <c r="F38" s="11"/>
    </row>
    <row r="39" spans="2:11" ht="20.25" hidden="1" x14ac:dyDescent="0.35">
      <c r="B39" s="36">
        <v>1.08E-3</v>
      </c>
      <c r="C39" s="37"/>
      <c r="D39" s="70"/>
      <c r="E39" s="11"/>
      <c r="F39" s="11"/>
      <c r="G39" s="69"/>
    </row>
    <row r="40" spans="2:11" ht="25.5" hidden="1" x14ac:dyDescent="0.25">
      <c r="B40" s="8">
        <f>G9*B39</f>
        <v>0</v>
      </c>
      <c r="C40" s="9"/>
      <c r="D40" s="9"/>
      <c r="E40" s="11"/>
      <c r="F40" s="11"/>
    </row>
    <row r="41" spans="2:11" ht="20.25" hidden="1" x14ac:dyDescent="0.35">
      <c r="B41" s="13" t="s">
        <v>26</v>
      </c>
      <c r="C41" s="14" t="s">
        <v>27</v>
      </c>
      <c r="D41" s="14" t="s">
        <v>28</v>
      </c>
      <c r="E41" s="11"/>
      <c r="F41" s="11"/>
    </row>
    <row r="42" spans="2:11" ht="20.25" hidden="1" x14ac:dyDescent="0.35">
      <c r="B42" s="13"/>
      <c r="C42" s="38">
        <v>1.4500000000000001E-2</v>
      </c>
      <c r="D42" s="38">
        <v>4.0000000000000001E-3</v>
      </c>
      <c r="E42" s="11"/>
      <c r="F42" s="11"/>
    </row>
    <row r="43" spans="2:11" ht="25.5" hidden="1" x14ac:dyDescent="0.25">
      <c r="B43" s="35">
        <v>413</v>
      </c>
      <c r="C43" s="9">
        <f>G9*C42</f>
        <v>0</v>
      </c>
      <c r="D43" s="9">
        <f>G9*D42</f>
        <v>0</v>
      </c>
      <c r="E43" s="11"/>
      <c r="F43" s="11"/>
    </row>
    <row r="44" spans="2:11" ht="20.25" hidden="1" x14ac:dyDescent="0.35">
      <c r="B44" s="15" t="s">
        <v>29</v>
      </c>
      <c r="C44" s="16" t="s">
        <v>30</v>
      </c>
      <c r="D44" s="16"/>
      <c r="E44" s="11"/>
      <c r="F44" s="11"/>
    </row>
    <row r="45" spans="2:11" ht="20.25" hidden="1" x14ac:dyDescent="0.35">
      <c r="B45" s="39">
        <v>0.115</v>
      </c>
      <c r="C45" s="38">
        <v>6.2E-2</v>
      </c>
      <c r="D45" s="31"/>
      <c r="E45" s="11"/>
      <c r="F45" s="11"/>
    </row>
    <row r="46" spans="2:11" ht="25.5" hidden="1" x14ac:dyDescent="0.25">
      <c r="B46" s="17">
        <f>G9*B45</f>
        <v>0</v>
      </c>
      <c r="C46" s="18">
        <f>G9*C45</f>
        <v>0</v>
      </c>
      <c r="D46" s="9"/>
      <c r="E46" s="11"/>
      <c r="F46" s="11"/>
    </row>
    <row r="47" spans="2:11" ht="40.5" hidden="1" x14ac:dyDescent="0.35">
      <c r="B47" s="15" t="s">
        <v>31</v>
      </c>
      <c r="C47" s="16" t="s">
        <v>32</v>
      </c>
      <c r="D47" s="16" t="s">
        <v>33</v>
      </c>
      <c r="E47" s="11"/>
      <c r="F47" s="11"/>
    </row>
    <row r="48" spans="2:11" ht="25.5" hidden="1" x14ac:dyDescent="0.25">
      <c r="B48" s="9">
        <f>B9*5</f>
        <v>0</v>
      </c>
      <c r="C48" s="9">
        <f>B9*5</f>
        <v>0</v>
      </c>
      <c r="D48" s="9">
        <f>B9*4.33</f>
        <v>0</v>
      </c>
      <c r="E48" s="11"/>
      <c r="F48" s="11"/>
    </row>
    <row r="49" spans="5:11" hidden="1" x14ac:dyDescent="0.25">
      <c r="E49" s="11"/>
      <c r="F49" s="11"/>
      <c r="K49" s="12" t="s">
        <v>34</v>
      </c>
    </row>
    <row r="50" spans="5:11" x14ac:dyDescent="0.25">
      <c r="E50" s="11"/>
      <c r="F50" s="11"/>
    </row>
    <row r="51" spans="5:11" x14ac:dyDescent="0.25">
      <c r="E51" s="11"/>
      <c r="F51" s="11"/>
    </row>
    <row r="52" spans="5:11" x14ac:dyDescent="0.25">
      <c r="E52" s="11"/>
      <c r="F52" s="11"/>
    </row>
  </sheetData>
  <sheetProtection sheet="1" selectLockedCells="1"/>
  <protectedRanges>
    <protectedRange sqref="G10" name="Range1"/>
  </protectedRanges>
  <mergeCells count="16">
    <mergeCell ref="B32:J32"/>
    <mergeCell ref="B2:J2"/>
    <mergeCell ref="B3:J3"/>
    <mergeCell ref="B4:J4"/>
    <mergeCell ref="B5:J5"/>
    <mergeCell ref="B29:J29"/>
    <mergeCell ref="B28:J28"/>
    <mergeCell ref="D23:F23"/>
    <mergeCell ref="D24:F24"/>
    <mergeCell ref="B30:J30"/>
    <mergeCell ref="B31:J31"/>
    <mergeCell ref="B1:J1"/>
    <mergeCell ref="M8:N8"/>
    <mergeCell ref="I7:J7"/>
    <mergeCell ref="I10:J10"/>
    <mergeCell ref="B7:D7"/>
  </mergeCells>
  <hyperlinks>
    <hyperlink ref="B31:D31" r:id="rId1" display="Parental leave is available for employees to receive paid time off work to nurture and bond following the birth or adoption of his or her child. Primary caregivers may receive up to six weeks of paid parental leave. Secondary caregivers may receive up to " xr:uid="{00000000-0004-0000-0000-000000000000}"/>
  </hyperlinks>
  <pageMargins left="0.25" right="0.25" top="0.75" bottom="0.75" header="0.3" footer="0.3"/>
  <pageSetup scale="1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D2" sqref="D2"/>
    </sheetView>
  </sheetViews>
  <sheetFormatPr defaultRowHeight="15" x14ac:dyDescent="0.25"/>
  <cols>
    <col min="1" max="1" width="62.42578125" bestFit="1" customWidth="1"/>
    <col min="2" max="2" width="10.7109375" bestFit="1" customWidth="1"/>
    <col min="3" max="3" width="12.140625" customWidth="1"/>
    <col min="4" max="7" width="9.140625" customWidth="1"/>
  </cols>
  <sheetData>
    <row r="1" spans="1:5" x14ac:dyDescent="0.25">
      <c r="A1" s="24" t="s">
        <v>35</v>
      </c>
      <c r="B1" s="33">
        <f>Sheet1!G9</f>
        <v>0</v>
      </c>
      <c r="C1" s="34">
        <f>B1/$B$10</f>
        <v>0</v>
      </c>
      <c r="D1" s="32"/>
    </row>
    <row r="2" spans="1:5" x14ac:dyDescent="0.25">
      <c r="A2" t="str">
        <f>"Medical Insurance ($"&amp;medical&amp;" the state pays)"</f>
        <v>Medical Insurance ($413 the state pays)</v>
      </c>
      <c r="B2" s="33">
        <f>Sheet1!B43</f>
        <v>413</v>
      </c>
      <c r="C2" s="34">
        <f>B2/$B$10</f>
        <v>1</v>
      </c>
    </row>
    <row r="3" spans="1:5" x14ac:dyDescent="0.25">
      <c r="A3" t="str">
        <f>"Retirement * ("&amp;Pension&amp;"% the state pays)"</f>
        <v>Retirement * (11.5% the state pays)</v>
      </c>
      <c r="B3" s="33">
        <f>Sheet1!B46</f>
        <v>0</v>
      </c>
      <c r="C3" s="34">
        <f>B3/$B$10</f>
        <v>0</v>
      </c>
    </row>
    <row r="4" spans="1:5" x14ac:dyDescent="0.25">
      <c r="A4" t="str">
        <f>"Social Security ** ("&amp;SocSec&amp;"% the state pays)"</f>
        <v>Social Security ** (6.2% the state pays)</v>
      </c>
      <c r="B4" s="33">
        <f>Sheet1!C46</f>
        <v>0</v>
      </c>
      <c r="C4" s="34">
        <f>B4/$B$10</f>
        <v>0</v>
      </c>
    </row>
    <row r="5" spans="1:5" x14ac:dyDescent="0.25">
      <c r="A5" t="s">
        <v>36</v>
      </c>
      <c r="B5" s="33">
        <f>Sheet1!B40+Sheet1!C40+Sheet1!C43+Sheet1!D43+Sheet1!D40</f>
        <v>0</v>
      </c>
      <c r="C5" s="34">
        <f>B5/$B$10</f>
        <v>0</v>
      </c>
    </row>
    <row r="6" spans="1:5" x14ac:dyDescent="0.25">
      <c r="A6" s="24"/>
      <c r="B6" s="25"/>
      <c r="C6" s="25"/>
    </row>
    <row r="7" spans="1:5" x14ac:dyDescent="0.25">
      <c r="C7" s="25"/>
    </row>
    <row r="8" spans="1:5" x14ac:dyDescent="0.25">
      <c r="B8" s="25"/>
      <c r="C8" s="25"/>
    </row>
    <row r="10" spans="1:5" x14ac:dyDescent="0.25">
      <c r="B10" s="25">
        <f>SUM(B1:B8)</f>
        <v>413</v>
      </c>
      <c r="C10" s="25">
        <f>SUM(B2:B6)</f>
        <v>413</v>
      </c>
    </row>
    <row r="11" spans="1:5" x14ac:dyDescent="0.25">
      <c r="C11" s="25">
        <f>Sheet1!G24</f>
        <v>413</v>
      </c>
      <c r="D11" s="25"/>
    </row>
    <row r="12" spans="1:5" x14ac:dyDescent="0.25">
      <c r="C12" s="25">
        <f>SUM(C11-C10)</f>
        <v>0</v>
      </c>
      <c r="D12" t="s">
        <v>37</v>
      </c>
    </row>
    <row r="13" spans="1:5" x14ac:dyDescent="0.25">
      <c r="A13" t="s">
        <v>38</v>
      </c>
      <c r="C13" s="25"/>
      <c r="E13" s="26"/>
    </row>
    <row r="14" spans="1:5" x14ac:dyDescent="0.25">
      <c r="A14">
        <f>Retirement</f>
        <v>0.115</v>
      </c>
    </row>
    <row r="15" spans="1:5" x14ac:dyDescent="0.25">
      <c r="A15">
        <v>100</v>
      </c>
    </row>
    <row r="16" spans="1:5" x14ac:dyDescent="0.25">
      <c r="A16">
        <f>A14*A15</f>
        <v>11.5</v>
      </c>
    </row>
    <row r="17" spans="1:1" x14ac:dyDescent="0.25">
      <c r="A17" t="s">
        <v>39</v>
      </c>
    </row>
    <row r="18" spans="1:1" x14ac:dyDescent="0.25">
      <c r="A18">
        <f>SS</f>
        <v>6.2E-2</v>
      </c>
    </row>
    <row r="19" spans="1:1" x14ac:dyDescent="0.25">
      <c r="A19">
        <v>100</v>
      </c>
    </row>
    <row r="20" spans="1:1" x14ac:dyDescent="0.25">
      <c r="A20">
        <f>A18*A19</f>
        <v>6.2</v>
      </c>
    </row>
    <row r="21" spans="1:1" ht="18" x14ac:dyDescent="0.25">
      <c r="A21" s="27"/>
    </row>
    <row r="22" spans="1:1" ht="18" x14ac:dyDescent="0.25">
      <c r="A22" s="27"/>
    </row>
    <row r="23" spans="1:1" ht="18" x14ac:dyDescent="0.25">
      <c r="A23" s="27"/>
    </row>
    <row r="24" spans="1:1" ht="18" x14ac:dyDescent="0.25">
      <c r="A24" s="2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FE0FA6E91614785C76E9FC278D0BE" ma:contentTypeVersion="10" ma:contentTypeDescription="Create a new document." ma:contentTypeScope="" ma:versionID="54eae604bdde8823106f6ac313014b0a">
  <xsd:schema xmlns:xsd="http://www.w3.org/2001/XMLSchema" xmlns:xs="http://www.w3.org/2001/XMLSchema" xmlns:p="http://schemas.microsoft.com/office/2006/metadata/properties" xmlns:ns2="3e514642-6748-4eae-bf46-beba512cbe93" xmlns:ns3="0060a662-2d40-41b0-ac08-1ffe382cb8fb" targetNamespace="http://schemas.microsoft.com/office/2006/metadata/properties" ma:root="true" ma:fieldsID="db7aa4e6f04494a588716c41edb52697" ns2:_="" ns3:_="">
    <xsd:import namespace="3e514642-6748-4eae-bf46-beba512cbe93"/>
    <xsd:import namespace="0060a662-2d40-41b0-ac08-1ffe382cb8f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14642-6748-4eae-bf46-beba512cbe9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0a662-2d40-41b0-ac08-1ffe382cb8f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185CDD-8C04-4AA1-82F0-899240A5E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14642-6748-4eae-bf46-beba512cbe93"/>
    <ds:schemaRef ds:uri="0060a662-2d40-41b0-ac08-1ffe382c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314C80-FC81-4B98-8349-5D4C022EE4B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0B6FBEE-1D42-4E8F-B7C4-9713AE920F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Sheet1</vt:lpstr>
      <vt:lpstr>Sheet2</vt:lpstr>
      <vt:lpstr>Contribution</vt:lpstr>
      <vt:lpstr>medical</vt:lpstr>
      <vt:lpstr>Pension</vt:lpstr>
      <vt:lpstr>Retirement</vt:lpstr>
      <vt:lpstr>SocSec</vt:lpstr>
      <vt:lpstr>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Verslues</dc:creator>
  <cp:keywords/>
  <dc:description/>
  <cp:lastModifiedBy>Amy L. Wilson</cp:lastModifiedBy>
  <cp:revision/>
  <dcterms:created xsi:type="dcterms:W3CDTF">2021-10-22T20:17:38Z</dcterms:created>
  <dcterms:modified xsi:type="dcterms:W3CDTF">2023-03-24T20:59:51Z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0x0101006CAFE0FA6E91614785C76E9FC278D0BE</vt:lpwstr>
  </property>
</Properties>
</file>